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Показатели (факт)" sheetId="1" r:id="rId1"/>
  </sheets>
  <externalReferences>
    <externalReference r:id="rId2"/>
  </externalReferences>
  <definedNames>
    <definedName name="anscount" hidden="1">1</definedName>
    <definedName name="checkCell_List02">'Показатели (факт)'!$D$10:$G$71</definedName>
    <definedName name="flagSum_List02_2">'Показатели (факт)'!$H$17:$H$23</definedName>
    <definedName name="kind_of_activity">[1]TEHSHEET!$J$29:$J$38</definedName>
    <definedName name="kind_of_fuels">[1]TEHSHEET!$M$2:$M$29</definedName>
    <definedName name="kind_of_NDS">[1]TEHSHEET!$I$2:$I$4</definedName>
    <definedName name="kind_of_purchase_method">[1]TEHSHEET!$O$2:$O$4</definedName>
    <definedName name="List02_costs_OPS">'Показатели (факт)'!$G$41</definedName>
    <definedName name="List02_flag_index_2">'Показатели (факт)'!$G$42</definedName>
    <definedName name="List02_p1">'Показатели (факт)'!$G$10</definedName>
    <definedName name="List02_p1_minus_p3">'Показатели (факт)'!$G$10,'Показатели (факт)'!$G$14</definedName>
    <definedName name="List02_p3">'Показатели (факт)'!$G$14</definedName>
    <definedName name="List02_p4">'Показатели (факт)'!$G$46</definedName>
    <definedName name="List02_revenue_from_activity_80_flag">'Показатели (факт)'!$G$52</definedName>
    <definedName name="List06_flag_year">[1]Инвестиции!$J$19:$J$25</definedName>
    <definedName name="org">[1]Титульный!$F$17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'Показатели (факт)'!$C$11:$C$13</definedName>
    <definedName name="pDel_List02_2">'Показатели (факт)'!$C$17:$C$23</definedName>
    <definedName name="pDel_List02_3">'Показатели (факт)'!$C$54:$C$55</definedName>
    <definedName name="pDel_List02_4">'Показатели (факт)'!$C$67:$C$68</definedName>
    <definedName name="pDel_List02_5">'Показатели (факт)'!$C$44:$C$45</definedName>
    <definedName name="pIns_List02_1">'Показатели (факт)'!$E$13</definedName>
    <definedName name="pIns_List02_2">'Показатели (факт)'!$E$23</definedName>
    <definedName name="pIns_List02_3">'Показатели (факт)'!$E$55</definedName>
    <definedName name="pIns_List02_4">'Показатели (факт)'!$E$68</definedName>
    <definedName name="pIns_List02_5">'Показатели (факт)'!$E$45</definedName>
    <definedName name="PROT_22">P3_PROT_22,P4_PROT_22,P5_PROT_22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ource_of_funding">[1]TEHSHEET!$P$2:$P$13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version">[1]Инструкция!$B$3</definedName>
    <definedName name="year_list">[1]TEHSHEET!$D$2:$D$6</definedName>
  </definedNames>
  <calcPr calcId="125725"/>
</workbook>
</file>

<file path=xl/calcChain.xml><?xml version="1.0" encoding="utf-8"?>
<calcChain xmlns="http://schemas.openxmlformats.org/spreadsheetml/2006/main">
  <c r="G70" i="1"/>
  <c r="G69" l="1"/>
  <c r="G58" l="1"/>
  <c r="G66"/>
  <c r="G35" l="1"/>
  <c r="G29"/>
  <c r="G30"/>
  <c r="G27" l="1"/>
  <c r="G20"/>
  <c r="G59" l="1"/>
  <c r="G49"/>
  <c r="G43"/>
  <c r="G32"/>
  <c r="G25"/>
  <c r="D22"/>
  <c r="D21"/>
  <c r="G18"/>
  <c r="G16" s="1"/>
  <c r="G14" s="1"/>
  <c r="D20"/>
  <c r="D19"/>
  <c r="D18"/>
  <c r="D17"/>
  <c r="G10"/>
  <c r="D6"/>
  <c r="G46" l="1"/>
</calcChain>
</file>

<file path=xl/sharedStrings.xml><?xml version="1.0" encoding="utf-8"?>
<sst xmlns="http://schemas.openxmlformats.org/spreadsheetml/2006/main" count="179" uniqueCount="131">
  <si>
    <r>
      <t xml:space="preserve">Информация об основных показателях финансово-хозяйственной деятельности регулируемых организаций, включая структуру основных производственных затрат
</t>
    </r>
    <r>
      <rPr>
        <sz val="9"/>
        <rFont val="Tahoma"/>
        <family val="2"/>
        <charset val="204"/>
      </rPr>
      <t xml:space="preserve">(в части регулируемой деятельности) </t>
    </r>
    <r>
      <rPr>
        <sz val="10"/>
        <rFont val="Tahoma"/>
        <family val="2"/>
        <charset val="204"/>
      </rPr>
      <t>*</t>
    </r>
  </si>
  <si>
    <t>№ п/п</t>
  </si>
  <si>
    <t>Информация, подлежащая раскрытию</t>
  </si>
  <si>
    <t>Единица измерения</t>
  </si>
  <si>
    <t>Значение</t>
  </si>
  <si>
    <t>1</t>
  </si>
  <si>
    <t>2</t>
  </si>
  <si>
    <t>3</t>
  </si>
  <si>
    <t>4</t>
  </si>
  <si>
    <t>Выручка от регулируемой деятельности, в том числе по видам деятельности:</t>
  </si>
  <si>
    <t>тыс руб</t>
  </si>
  <si>
    <t>1.0</t>
  </si>
  <si>
    <t>1.1</t>
  </si>
  <si>
    <t>Тепловая нагрузка по договорам, заключенным в рамках осуществления регулируемых видов деятельности</t>
  </si>
  <si>
    <t>Добавить вид деятельности</t>
  </si>
  <si>
    <t xml:space="preserve">Себестоимость производимых товаров (оказываемых услуг) по регулируемому виду деятельности, включая: </t>
  </si>
  <si>
    <t>2.1</t>
  </si>
  <si>
    <t>Расходы на покупаемую тепловую энергию (мощность), теплоноситель</t>
  </si>
  <si>
    <t>2.2</t>
  </si>
  <si>
    <t>Расходы на топливо</t>
  </si>
  <si>
    <t>2.2.0</t>
  </si>
  <si>
    <t>2.2.1</t>
  </si>
  <si>
    <t>О</t>
  </si>
  <si>
    <t>газ природный по регулируемой цене</t>
  </si>
  <si>
    <t>x</t>
  </si>
  <si>
    <t>p</t>
  </si>
  <si>
    <t>Объем</t>
  </si>
  <si>
    <t>тыс м3</t>
  </si>
  <si>
    <t>Стоимость за единицу объема</t>
  </si>
  <si>
    <t>Стоимость доставки</t>
  </si>
  <si>
    <t>Способ приобретения</t>
  </si>
  <si>
    <t>прямые договора без торгов</t>
  </si>
  <si>
    <t>Добавить вид топлива</t>
  </si>
  <si>
    <t>2.3</t>
  </si>
  <si>
    <t>Расходы на покупаемую электрическую энергию (мощность), используемую в технологическом процессе</t>
  </si>
  <si>
    <t>2.3.1</t>
  </si>
  <si>
    <t>Средневзвешенная стоимость 1 кВт.ч (с учетом мощности)</t>
  </si>
  <si>
    <t>руб</t>
  </si>
  <si>
    <t>2.3.2</t>
  </si>
  <si>
    <t>Объем приобретенной электрической энергии</t>
  </si>
  <si>
    <t>тыс кВт.ч</t>
  </si>
  <si>
    <t>2.4</t>
  </si>
  <si>
    <t>Расходы на приобретение холодной воды, используемой в технологическом процессе</t>
  </si>
  <si>
    <t>2.5</t>
  </si>
  <si>
    <t>Расходы на хим.реагенты, используемые в технологическом процессе</t>
  </si>
  <si>
    <t>2.6</t>
  </si>
  <si>
    <t>Расходы на оплату труда основного производственного персонала</t>
  </si>
  <si>
    <t>2.7</t>
  </si>
  <si>
    <t>Отчисления на социальные нужды основного производственного персонала</t>
  </si>
  <si>
    <t>2.8</t>
  </si>
  <si>
    <t>Расходы на оплату труда административно-управленческого персонала</t>
  </si>
  <si>
    <t>2.9</t>
  </si>
  <si>
    <t>Отчисления на социальные нужды административно-управленческого персонала</t>
  </si>
  <si>
    <t>2.10</t>
  </si>
  <si>
    <t>Расходы на амортизацию основных производственных средств</t>
  </si>
  <si>
    <t>2.11</t>
  </si>
  <si>
    <t>Расходы на аренду имущества, используемого для осуществления регулируемого вида деятельности</t>
  </si>
  <si>
    <t>2.12</t>
  </si>
  <si>
    <t>Общепроизводственные расходы, в том числе отнесенные к ним:</t>
  </si>
  <si>
    <t>2.12.1</t>
  </si>
  <si>
    <t>Расходы на текущий ремонт</t>
  </si>
  <si>
    <t>2.12.2</t>
  </si>
  <si>
    <t>Расходы на капитальный ремонт</t>
  </si>
  <si>
    <t>2.13</t>
  </si>
  <si>
    <t>Общехозяйственные расходы, в том числе отнесенные к ним:</t>
  </si>
  <si>
    <t>2.13.1</t>
  </si>
  <si>
    <t>2.13.2</t>
  </si>
  <si>
    <t>2.14</t>
  </si>
  <si>
    <t>Расходы на капитальный и текущий ремонт основных производственных средств, в том числе:</t>
  </si>
  <si>
    <t>2.14.1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</si>
  <si>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</si>
  <si>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</si>
  <si>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2.15</t>
  </si>
  <si>
    <t>Прочие расходы, которые подлежат отнесению на регулируемые виды деятельности в соответствии с законодательством РФ</t>
  </si>
  <si>
    <t>2.15.0</t>
  </si>
  <si>
    <t>Добавить прочие расходы</t>
  </si>
  <si>
    <t>Валовая прибыль (убытки) от реализации товаров и оказания услуг по регулируемому виду деятельности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</si>
  <si>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</si>
  <si>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</si>
  <si>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</t>
  </si>
  <si>
    <t>5</t>
  </si>
  <si>
    <t>Сведения об изменении стоимости основных фондов, в том числе за счет их ввода в эксплуатацию (вывода из эксплуатации), а также стоимости их переоценки</t>
  </si>
  <si>
    <t>5.1</t>
  </si>
  <si>
    <t>За счет ввода (вывода) из эксплуатации</t>
  </si>
  <si>
    <t>6</t>
  </si>
  <si>
    <t>Стоимость переоценки основных фондов</t>
  </si>
  <si>
    <t>7</t>
  </si>
  <si>
    <t>Годовая бухгалтерская отчетность, включая бухгалтерский баланс и приложения к нему</t>
  </si>
  <si>
    <t>8</t>
  </si>
  <si>
    <t>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энергии:</t>
  </si>
  <si>
    <t>Гкал/ч</t>
  </si>
  <si>
    <t>8.0</t>
  </si>
  <si>
    <t>Добавить источник тепловой энергии</t>
  </si>
  <si>
    <t>9</t>
  </si>
  <si>
    <t>10</t>
  </si>
  <si>
    <t>Объем вырабатываемой регулируемой организацией тепловой энергии в рамках осуществления регулируемых видов деятельности</t>
  </si>
  <si>
    <t>тыс Гкал</t>
  </si>
  <si>
    <t>11</t>
  </si>
  <si>
    <t>Объем приобретаемой регулируемой организацией тепловой энергии в рамках осуществления регулируемых видов деятельности</t>
  </si>
  <si>
    <t>12</t>
  </si>
  <si>
    <t>Объем тепловой энергии, отпускаемой потребителям по договорам, заключенным в рамках осуществления регулируемых видов деятельности, в том числе:</t>
  </si>
  <si>
    <t>12.1</t>
  </si>
  <si>
    <t>Определенном по приборам учета</t>
  </si>
  <si>
    <t>12.2</t>
  </si>
  <si>
    <t>Определенном расчетным путем (нормативам потребления коммунальных услуг)</t>
  </si>
  <si>
    <t>13</t>
  </si>
  <si>
    <t>Нормативы технологических потерь при передаче тепловой энергии, теплоносителя по тепловым сетям, утвержденные уполномоченным органом</t>
  </si>
  <si>
    <t>Ккал/ч.мес</t>
  </si>
  <si>
    <t>14</t>
  </si>
  <si>
    <t>Фактический объем потерь при передаче тепловой энергии</t>
  </si>
  <si>
    <t>15</t>
  </si>
  <si>
    <t>Среднесписочная численность основного производственного персонала</t>
  </si>
  <si>
    <t xml:space="preserve"> чел</t>
  </si>
  <si>
    <t>16</t>
  </si>
  <si>
    <t>Среднесписочная численность административно-управленческого персонала</t>
  </si>
  <si>
    <t>17</t>
  </si>
  <si>
    <t>Удельный расход условного топлива на единицу тепловой энергии, отпускаемой в тепловую сеть, в том числе с разбивкой по источникам тепловой энергии, используемым для осуществления регулируемых видов деятельности</t>
  </si>
  <si>
    <t>кг усл. топл/Гкал</t>
  </si>
  <si>
    <t>17.0</t>
  </si>
  <si>
    <t>18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</si>
  <si>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</si>
  <si>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тыс кВт.ч/Гкал</t>
  </si>
  <si>
    <t>19</t>
  </si>
  <si>
    <t>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</si>
  <si>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м3/Гкал</t>
  </si>
  <si>
    <t>20</t>
  </si>
  <si>
    <t>Комментарии</t>
  </si>
  <si>
    <t>нет</t>
  </si>
  <si>
    <t>*</t>
  </si>
  <si>
    <t>Раскрывается не позднее 30 дней со дня сдачи годового бухгалтерского баланса в налоговые органы.</t>
  </si>
  <si>
    <t>http://anapa-teplovik.ru/2016-god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</si>
</sst>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_-* #,##0.00[$€-1]_-;\-* #,##0.00[$€-1]_-;_-* &quot;-&quot;??[$€-1]_-"/>
    <numFmt numFmtId="166" formatCode="&quot;$&quot;#,##0_);[Red]\(&quot;$&quot;#,##0\)"/>
  </numFmts>
  <fonts count="38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55"/>
      <name val="Wingdings 2"/>
      <family val="1"/>
      <charset val="2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11"/>
      <name val="Webdings2"/>
      <charset val="204"/>
    </font>
    <font>
      <b/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sz val="12"/>
      <name val="Webdings"/>
      <family val="1"/>
      <charset val="2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indexed="12"/>
      <name val="Times New Roman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color theme="1"/>
      <name val="Arial Cyr"/>
      <family val="2"/>
      <charset val="204"/>
    </font>
    <font>
      <sz val="9"/>
      <color indexed="11"/>
      <name val="Tahoma"/>
      <family val="2"/>
      <charset val="204"/>
    </font>
    <font>
      <sz val="10"/>
      <name val="Times New Roman CYR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rgb="FFD7EAD3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rgb="FFF0F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rgb="FFC0C0C0"/>
      </left>
      <right/>
      <top/>
      <bottom/>
      <diagonal/>
    </border>
    <border>
      <left/>
      <right/>
      <top style="double">
        <color indexed="55"/>
      </top>
      <bottom style="thin">
        <color rgb="FFC0C0C0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rgb="FFC0C0C0"/>
      </bottom>
      <diagonal/>
    </border>
    <border>
      <left/>
      <right/>
      <top style="thin">
        <color indexed="22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6">
    <xf numFmtId="49" fontId="0" fillId="0" borderId="0" applyBorder="0">
      <alignment vertical="top"/>
    </xf>
    <xf numFmtId="0" fontId="3" fillId="0" borderId="0"/>
    <xf numFmtId="0" fontId="6" fillId="0" borderId="0"/>
    <xf numFmtId="0" fontId="8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0" fontId="2" fillId="0" borderId="0"/>
    <xf numFmtId="0" fontId="14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165" fontId="17" fillId="0" borderId="0"/>
    <xf numFmtId="0" fontId="18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20" fillId="8" borderId="15" applyNumberFormat="0" applyAlignment="0"/>
    <xf numFmtId="0" fontId="7" fillId="0" borderId="15" applyNumberFormat="0" applyAlignment="0">
      <protection locked="0"/>
    </xf>
    <xf numFmtId="0" fontId="7" fillId="0" borderId="15" applyNumberFormat="0" applyAlignment="0">
      <protection locked="0"/>
    </xf>
    <xf numFmtId="166" fontId="21" fillId="0" borderId="0" applyFont="0" applyFill="0" applyBorder="0" applyAlignment="0" applyProtection="0"/>
    <xf numFmtId="0" fontId="22" fillId="0" borderId="0" applyFill="0" applyBorder="0" applyProtection="0">
      <alignment vertical="center"/>
    </xf>
    <xf numFmtId="0" fontId="7" fillId="6" borderId="15" applyAlignment="0">
      <alignment horizontal="left" vertical="center"/>
    </xf>
    <xf numFmtId="0" fontId="23" fillId="6" borderId="15" applyNumberFormat="0" applyAlignment="0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7" fillId="9" borderId="15" applyNumberFormat="0" applyAlignment="0"/>
    <xf numFmtId="0" fontId="7" fillId="10" borderId="15" applyNumberFormat="0" applyAlignment="0"/>
    <xf numFmtId="0" fontId="7" fillId="10" borderId="15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0" fontId="28" fillId="11" borderId="16" applyNumberFormat="0">
      <alignment horizontal="center" vertical="center"/>
    </xf>
    <xf numFmtId="49" fontId="29" fillId="12" borderId="17" applyNumberFormat="0">
      <alignment horizontal="center"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4" fontId="5" fillId="7" borderId="18" applyBorder="0">
      <alignment horizontal="right"/>
    </xf>
    <xf numFmtId="49" fontId="5" fillId="0" borderId="0" applyBorder="0">
      <alignment vertical="top"/>
    </xf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36" fillId="13" borderId="0" applyNumberFormat="0" applyBorder="0" applyAlignment="0">
      <alignment horizontal="left" vertical="center"/>
    </xf>
    <xf numFmtId="0" fontId="3" fillId="0" borderId="0"/>
    <xf numFmtId="49" fontId="5" fillId="0" borderId="0" applyBorder="0">
      <alignment vertical="top"/>
    </xf>
    <xf numFmtId="0" fontId="3" fillId="0" borderId="0"/>
    <xf numFmtId="0" fontId="36" fillId="13" borderId="0" applyNumberFormat="0" applyBorder="0" applyAlignment="0">
      <alignment horizontal="left" vertical="center"/>
    </xf>
    <xf numFmtId="0" fontId="36" fillId="13" borderId="0" applyNumberFormat="0" applyBorder="0" applyAlignment="0">
      <alignment horizontal="left" vertical="center"/>
    </xf>
    <xf numFmtId="49" fontId="5" fillId="0" borderId="0" applyBorder="0">
      <alignment vertical="top"/>
    </xf>
    <xf numFmtId="0" fontId="3" fillId="0" borderId="0"/>
    <xf numFmtId="0" fontId="14" fillId="0" borderId="0"/>
    <xf numFmtId="0" fontId="3" fillId="0" borderId="0"/>
    <xf numFmtId="49" fontId="5" fillId="0" borderId="0" applyBorder="0">
      <alignment vertical="top"/>
    </xf>
    <xf numFmtId="0" fontId="3" fillId="0" borderId="0"/>
    <xf numFmtId="49" fontId="5" fillId="13" borderId="0" applyBorder="0">
      <alignment vertical="top"/>
    </xf>
    <xf numFmtId="49" fontId="5" fillId="13" borderId="0" applyBorder="0">
      <alignment vertical="top"/>
    </xf>
    <xf numFmtId="0" fontId="36" fillId="13" borderId="0" applyNumberFormat="0" applyBorder="0" applyAlignment="0">
      <alignment horizontal="left" vertical="center"/>
    </xf>
    <xf numFmtId="0" fontId="37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4" fontId="5" fillId="3" borderId="0" applyBorder="0">
      <alignment horizontal="right"/>
    </xf>
    <xf numFmtId="4" fontId="5" fillId="3" borderId="0" applyFont="0" applyBorder="0">
      <alignment horizontal="right"/>
    </xf>
    <xf numFmtId="4" fontId="5" fillId="3" borderId="0" applyBorder="0">
      <alignment horizontal="right"/>
    </xf>
    <xf numFmtId="4" fontId="5" fillId="3" borderId="19" applyBorder="0">
      <alignment horizontal="right"/>
    </xf>
  </cellStyleXfs>
  <cellXfs count="61">
    <xf numFmtId="49" fontId="0" fillId="0" borderId="0" xfId="0">
      <alignment vertical="top"/>
    </xf>
    <xf numFmtId="49" fontId="4" fillId="0" borderId="0" xfId="1" applyNumberFormat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5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right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10" fillId="0" borderId="6" xfId="5" applyFont="1" applyBorder="1"/>
    <xf numFmtId="49" fontId="11" fillId="2" borderId="7" xfId="4" applyNumberFormat="1" applyFont="1" applyFill="1" applyBorder="1" applyAlignment="1" applyProtection="1">
      <alignment horizontal="center" vertical="center" wrapText="1"/>
    </xf>
    <xf numFmtId="0" fontId="10" fillId="0" borderId="0" xfId="5" applyFont="1"/>
    <xf numFmtId="49" fontId="5" fillId="2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4" fontId="5" fillId="3" borderId="11" xfId="1" applyNumberFormat="1" applyFont="1" applyFill="1" applyBorder="1" applyAlignment="1" applyProtection="1">
      <alignment horizontal="right" vertical="center" wrapText="1"/>
    </xf>
    <xf numFmtId="4" fontId="4" fillId="0" borderId="11" xfId="1" applyNumberFormat="1" applyFont="1" applyFill="1" applyBorder="1" applyAlignment="1" applyProtection="1">
      <alignment horizontal="right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0" fillId="2" borderId="10" xfId="1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1" applyFont="1" applyFill="1" applyBorder="1" applyAlignment="1" applyProtection="1">
      <alignment horizontal="center" vertical="center" wrapText="1"/>
    </xf>
    <xf numFmtId="4" fontId="5" fillId="4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5" applyBorder="1"/>
    <xf numFmtId="49" fontId="4" fillId="0" borderId="0" xfId="0" applyNumberFormat="1" applyFont="1" applyAlignment="1">
      <alignment horizontal="center" vertical="top"/>
    </xf>
    <xf numFmtId="49" fontId="4" fillId="0" borderId="0" xfId="0" applyFont="1">
      <alignment vertical="top"/>
    </xf>
    <xf numFmtId="49" fontId="5" fillId="0" borderId="0" xfId="0" applyFont="1" applyBorder="1">
      <alignment vertical="top"/>
    </xf>
    <xf numFmtId="49" fontId="9" fillId="5" borderId="12" xfId="0" applyFont="1" applyFill="1" applyBorder="1" applyAlignment="1" applyProtection="1">
      <alignment horizontal="center" vertical="center"/>
    </xf>
    <xf numFmtId="49" fontId="13" fillId="5" borderId="13" xfId="0" applyFont="1" applyFill="1" applyBorder="1" applyAlignment="1" applyProtection="1">
      <alignment horizontal="left" vertical="center" indent="1"/>
    </xf>
    <xf numFmtId="49" fontId="13" fillId="5" borderId="13" xfId="0" applyFont="1" applyFill="1" applyBorder="1" applyAlignment="1" applyProtection="1">
      <alignment horizontal="left" vertical="center"/>
    </xf>
    <xf numFmtId="49" fontId="13" fillId="5" borderId="13" xfId="0" applyFont="1" applyFill="1" applyBorder="1" applyAlignment="1" applyProtection="1">
      <alignment horizontal="right" vertical="center"/>
    </xf>
    <xf numFmtId="49" fontId="5" fillId="0" borderId="6" xfId="0" applyFont="1" applyBorder="1">
      <alignment vertical="top"/>
    </xf>
    <xf numFmtId="49" fontId="5" fillId="0" borderId="0" xfId="0" applyFont="1">
      <alignment vertical="top"/>
    </xf>
    <xf numFmtId="0" fontId="5" fillId="0" borderId="10" xfId="1" applyFont="1" applyFill="1" applyBorder="1" applyAlignment="1" applyProtection="1">
      <alignment horizontal="left" vertical="center" wrapText="1" indent="1"/>
    </xf>
    <xf numFmtId="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6" applyFont="1" applyBorder="1" applyAlignment="1" applyProtection="1">
      <alignment vertical="center" wrapText="1"/>
    </xf>
    <xf numFmtId="14" fontId="5" fillId="2" borderId="10" xfId="1" applyNumberFormat="1" applyFont="1" applyFill="1" applyBorder="1" applyAlignment="1" applyProtection="1">
      <alignment horizontal="center" vertical="center" wrapText="1"/>
    </xf>
    <xf numFmtId="0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6" xfId="1" applyFont="1" applyFill="1" applyBorder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14" fontId="0" fillId="2" borderId="10" xfId="1" applyNumberFormat="1" applyFont="1" applyFill="1" applyBorder="1" applyAlignment="1" applyProtection="1">
      <alignment horizontal="center" vertical="center" wrapText="1"/>
    </xf>
    <xf numFmtId="0" fontId="0" fillId="0" borderId="10" xfId="1" applyFont="1" applyFill="1" applyBorder="1" applyAlignment="1" applyProtection="1">
      <alignment horizontal="left" vertical="center" wrapText="1" indent="3"/>
    </xf>
    <xf numFmtId="49" fontId="0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5" applyFont="1" applyBorder="1"/>
    <xf numFmtId="0" fontId="5" fillId="0" borderId="0" xfId="1" applyFont="1" applyFill="1" applyAlignment="1" applyProtection="1">
      <alignment vertical="center"/>
    </xf>
    <xf numFmtId="0" fontId="0" fillId="4" borderId="11" xfId="1" applyNumberFormat="1" applyFont="1" applyFill="1" applyBorder="1" applyAlignment="1" applyProtection="1">
      <alignment horizontal="left" vertical="center" wrapText="1"/>
      <protection locked="0"/>
    </xf>
    <xf numFmtId="49" fontId="13" fillId="5" borderId="13" xfId="0" applyFont="1" applyFill="1" applyBorder="1" applyAlignment="1" applyProtection="1">
      <alignment horizontal="left" vertical="center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16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0" xfId="1" applyFont="1" applyFill="1" applyBorder="1" applyAlignment="1" applyProtection="1">
      <alignment horizontal="left" vertical="center" wrapText="1" indent="1"/>
    </xf>
    <xf numFmtId="49" fontId="5" fillId="6" borderId="10" xfId="7" applyNumberFormat="1" applyFont="1" applyFill="1" applyBorder="1" applyAlignment="1" applyProtection="1">
      <alignment horizontal="center" vertical="center" wrapText="1"/>
    </xf>
    <xf numFmtId="49" fontId="16" fillId="4" borderId="10" xfId="8" applyNumberFormat="1" applyFont="1" applyFill="1" applyBorder="1" applyAlignment="1" applyProtection="1">
      <alignment horizontal="left" vertical="center" wrapText="1"/>
      <protection locked="0"/>
    </xf>
    <xf numFmtId="164" fontId="5" fillId="3" borderId="11" xfId="1" applyNumberFormat="1" applyFont="1" applyFill="1" applyBorder="1" applyAlignment="1" applyProtection="1">
      <alignment horizontal="right" vertical="center" wrapText="1"/>
    </xf>
    <xf numFmtId="164" fontId="0" fillId="4" borderId="11" xfId="1" applyNumberFormat="1" applyFont="1" applyFill="1" applyBorder="1" applyAlignment="1" applyProtection="1">
      <alignment horizontal="right" vertical="center" wrapText="1"/>
      <protection locked="0"/>
    </xf>
    <xf numFmtId="49" fontId="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Alignment="1" applyProtection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</cellXfs>
  <cellStyles count="86">
    <cellStyle name=" 1" xfId="9"/>
    <cellStyle name=" 1 2" xfId="10"/>
    <cellStyle name=" 1_Stage1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МОДЕЛЬ_1 (2)_PR.PROG.WARM.NOTCOMBI.2012.2.16_v1.4(04.04.11) " xfId="16"/>
    <cellStyle name="_МОДЕЛЬ_1 (2)_Книга2_PR.PROG.WARM.NOTCOMBI.2012.2.16_v1.4(04.04.11) " xfId="17"/>
    <cellStyle name="_пр 5 тариф RAB_PR.PROG.WARM.NOTCOMBI.2012.2.16_v1.4(04.04.11) " xfId="18"/>
    <cellStyle name="_пр 5 тариф RAB_Книга2_PR.PROG.WARM.NOTCOMBI.2012.2.16_v1.4(04.04.11) " xfId="19"/>
    <cellStyle name="_Расчет RAB_22072008_PR.PROG.WARM.NOTCOMBI.2012.2.16_v1.4(04.04.11) " xfId="20"/>
    <cellStyle name="_Расчет RAB_22072008_Книга2_PR.PROG.WARM.NOTCOMBI.2012.2.16_v1.4(04.04.11) " xfId="21"/>
    <cellStyle name="_Расчет RAB_Лен и МОЭСК_с 2010 года_14.04.2009_со сглаж_version 3.0_без ФСК_PR.PROG.WARM.NOTCOMBI.2012.2.16_v1.4(04.04.11) " xfId="22"/>
    <cellStyle name="_Расчет RAB_Лен и МОЭСК_с 2010 года_14.04.2009_со сглаж_version 3.0_без ФСК_Книга2_PR.PROG.WARM.NOTCOMBI.2012.2.16_v1.4(04.04.11) " xfId="23"/>
    <cellStyle name="Action" xfId="24"/>
    <cellStyle name="Cells" xfId="25"/>
    <cellStyle name="Cells 2" xfId="26"/>
    <cellStyle name="Currency [0]" xfId="27"/>
    <cellStyle name="Currency2" xfId="28"/>
    <cellStyle name="DblClick" xfId="29"/>
    <cellStyle name="DblClickWeb" xfId="30"/>
    <cellStyle name="Followed Hyperlink" xfId="31"/>
    <cellStyle name="Formuls" xfId="32"/>
    <cellStyle name="Header" xfId="33"/>
    <cellStyle name="Header 3" xfId="34"/>
    <cellStyle name="Hyperlink" xfId="35"/>
    <cellStyle name="normal" xfId="36"/>
    <cellStyle name="Normal1" xfId="37"/>
    <cellStyle name="Normal2" xfId="38"/>
    <cellStyle name="Percent1" xfId="39"/>
    <cellStyle name="Title" xfId="40"/>
    <cellStyle name="Title 4" xfId="41"/>
    <cellStyle name="Гиперссылка" xfId="8" builtinId="8"/>
    <cellStyle name="Гиперссылка 2" xfId="42"/>
    <cellStyle name="Гиперссылка 2 2" xfId="43"/>
    <cellStyle name="Гиперссылка 2 2 2" xfId="44"/>
    <cellStyle name="Гиперссылка 3" xfId="45"/>
    <cellStyle name="Гиперссылка 4" xfId="46"/>
    <cellStyle name="Гиперссылка 4 2" xfId="47"/>
    <cellStyle name="Гиперссылка 4 2 2" xfId="48"/>
    <cellStyle name="Гиперссылка 4 3" xfId="49"/>
    <cellStyle name="Гиперссылка 4 6" xfId="50"/>
    <cellStyle name="Гиперссылка 5" xfId="51"/>
    <cellStyle name="Заголовок" xfId="3"/>
    <cellStyle name="ЗаголовокСтолбца" xfId="4"/>
    <cellStyle name="Значение" xfId="52"/>
    <cellStyle name="Обычный" xfId="0" builtinId="0"/>
    <cellStyle name="Обычный 10" xfId="53"/>
    <cellStyle name="Обычный 11" xfId="54"/>
    <cellStyle name="Обычный 11 3" xfId="55"/>
    <cellStyle name="Обычный 12" xfId="5"/>
    <cellStyle name="Обычный 12 2" xfId="56"/>
    <cellStyle name="Обычный 12 3" xfId="57"/>
    <cellStyle name="Обычный 12 3 2" xfId="58"/>
    <cellStyle name="Обычный 12 4" xfId="59"/>
    <cellStyle name="Обычный 14" xfId="60"/>
    <cellStyle name="Обычный 14 2" xfId="61"/>
    <cellStyle name="Обычный 16" xfId="62"/>
    <cellStyle name="Обычный 2" xfId="63"/>
    <cellStyle name="Обычный 2 10" xfId="64"/>
    <cellStyle name="Обычный 2 10 2" xfId="65"/>
    <cellStyle name="Обычный 2 14" xfId="66"/>
    <cellStyle name="Обычный 2 2" xfId="67"/>
    <cellStyle name="Обычный 2 3" xfId="68"/>
    <cellStyle name="Обычный 2 7" xfId="69"/>
    <cellStyle name="Обычный 2 8" xfId="70"/>
    <cellStyle name="Обычный 2_НВВ - сети долгосрочный (15.07) - передано на оформление 2" xfId="71"/>
    <cellStyle name="Обычный 3" xfId="72"/>
    <cellStyle name="Обычный 3 2" xfId="73"/>
    <cellStyle name="Обычный 3 3" xfId="74"/>
    <cellStyle name="Обычный 3 3 2" xfId="75"/>
    <cellStyle name="Обычный 4" xfId="76"/>
    <cellStyle name="Обычный 5" xfId="77"/>
    <cellStyle name="Обычный 9 2" xfId="78"/>
    <cellStyle name="Обычный_Forma_5_Книга2" xfId="6"/>
    <cellStyle name="Обычный_ЖКУ_проект3" xfId="7"/>
    <cellStyle name="Обычный_Мониторинг инвестиций" xfId="1"/>
    <cellStyle name="Обычный_Шаблон по источникам для Модуля Реестр (2)" xfId="2"/>
    <cellStyle name="Процентный 10" xfId="79"/>
    <cellStyle name="Процентный 2" xfId="80"/>
    <cellStyle name="Стиль 1" xfId="81"/>
    <cellStyle name="Формула" xfId="82"/>
    <cellStyle name="Формула 3" xfId="83"/>
    <cellStyle name="Формула_GRES.2007.5" xfId="84"/>
    <cellStyle name="ФормулаВБ_Мониторинг инвестиций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51</xdr:row>
      <xdr:rowOff>0</xdr:rowOff>
    </xdr:from>
    <xdr:to>
      <xdr:col>7</xdr:col>
      <xdr:colOff>219075</xdr:colOff>
      <xdr:row>51</xdr:row>
      <xdr:rowOff>219075</xdr:rowOff>
    </xdr:to>
    <xdr:pic macro="[0]!modInfo.MainSheetHelp">
      <xdr:nvPicPr>
        <xdr:cNvPr id="2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11772900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5;&#1048;&#1040;&#1057;/Downloads/&#1044;.&#1045;/&#1058;&#1040;&#1056;&#1048;&#1060;%202017/JKH.OPEN.INFO.BALANCE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List01"/>
      <sheetName val="Инструкция"/>
      <sheetName val="Лог обновления"/>
      <sheetName val="Титульный"/>
      <sheetName val="Список МО"/>
      <sheetName val="Показатели (факт)"/>
      <sheetName val="Показатели (2)"/>
      <sheetName val="Потр. характеристики"/>
      <sheetName val="Инвестиции"/>
      <sheetName val="Инвестиции исправления"/>
      <sheetName val="Ссылки на публикации"/>
      <sheetName val="Комментарии"/>
      <sheetName val="Проверка"/>
      <sheetName val="AllSheetsInThisWorkbook"/>
      <sheetName val="TEHSHEET"/>
      <sheetName val="et_union_hor"/>
      <sheetName val="et_union_vert"/>
      <sheetName val="modInfo"/>
      <sheetName val="modRegion"/>
      <sheetName val="modReestr"/>
      <sheetName val="modfrmSelectData"/>
      <sheetName val="modfrmReestr"/>
      <sheetName val="modUpdTemplMain"/>
      <sheetName val="REESTR_ORG"/>
      <sheetName val="modClassifierValidate"/>
      <sheetName val="modProv"/>
      <sheetName val="modHyp"/>
      <sheetName val="modList00"/>
      <sheetName val="modList02"/>
      <sheetName val="modList03"/>
      <sheetName val="modList04"/>
      <sheetName val="modList05"/>
      <sheetName val="modList06"/>
      <sheetName val="modList07"/>
      <sheetName val="modfrmDateChoose"/>
      <sheetName val="modComm"/>
      <sheetName val="modThisWorkbook"/>
      <sheetName val="REESTR_MO"/>
      <sheetName val="modfrmReestrMR"/>
      <sheetName val="modfrmCheckUpdates"/>
      <sheetName val="CopyList"/>
    </sheetNames>
    <sheetDataSet>
      <sheetData sheetId="0"/>
      <sheetData sheetId="1">
        <row r="3">
          <cell r="B3" t="str">
            <v>Версия 6.0.2</v>
          </cell>
        </row>
      </sheetData>
      <sheetData sheetId="2"/>
      <sheetData sheetId="3">
        <row r="17">
          <cell r="F17" t="str">
            <v>ООО "Тепловик" г/к Анапа</v>
          </cell>
        </row>
      </sheetData>
      <sheetData sheetId="4"/>
      <sheetData sheetId="5"/>
      <sheetData sheetId="6"/>
      <sheetData sheetId="7"/>
      <sheetData sheetId="8">
        <row r="19">
          <cell r="J19" t="str">
            <v>y</v>
          </cell>
        </row>
        <row r="22">
          <cell r="J22" t="str">
            <v>y</v>
          </cell>
        </row>
      </sheetData>
      <sheetData sheetId="9"/>
      <sheetData sheetId="10"/>
      <sheetData sheetId="11"/>
      <sheetData sheetId="12"/>
      <sheetData sheetId="13"/>
      <sheetData sheetId="14">
        <row r="2">
          <cell r="D2">
            <v>2013</v>
          </cell>
          <cell r="I2" t="str">
            <v>общий</v>
          </cell>
          <cell r="M2" t="str">
            <v>газ природный по регулируемой цене</v>
          </cell>
          <cell r="O2" t="str">
            <v>торги/аукционы</v>
          </cell>
          <cell r="P2" t="str">
            <v>кредиты банков</v>
          </cell>
        </row>
        <row r="3">
          <cell r="D3">
            <v>2014</v>
          </cell>
          <cell r="I3" t="str">
            <v>общий с учетом освобождения от уплаты НДС</v>
          </cell>
          <cell r="M3" t="str">
            <v>газ природный по нерегулируемой цене</v>
          </cell>
          <cell r="O3" t="str">
            <v>прямые договора без торгов</v>
          </cell>
          <cell r="P3" t="str">
            <v>кредиты иностранных банков</v>
          </cell>
        </row>
        <row r="4">
          <cell r="D4">
            <v>2015</v>
          </cell>
          <cell r="I4" t="str">
            <v>специальный (упрощенная система налогообложения, система налогообложения для сельскохозяйственных товаропроизводителей)</v>
          </cell>
          <cell r="M4" t="str">
            <v>газ сжиженный</v>
          </cell>
          <cell r="O4" t="str">
            <v>прочее</v>
          </cell>
          <cell r="P4" t="str">
            <v>заемные ср-ва др. организаций</v>
          </cell>
        </row>
        <row r="5">
          <cell r="D5">
            <v>2016</v>
          </cell>
          <cell r="M5" t="str">
            <v>газовый конденсат</v>
          </cell>
          <cell r="P5" t="str">
            <v>федеральный бюджет</v>
          </cell>
        </row>
        <row r="6">
          <cell r="D6">
            <v>2017</v>
          </cell>
          <cell r="M6" t="str">
            <v>гшз</v>
          </cell>
          <cell r="P6" t="str">
            <v>бюджет субъекта РФ</v>
          </cell>
        </row>
        <row r="7">
          <cell r="M7" t="str">
            <v>мазут</v>
          </cell>
          <cell r="P7" t="str">
            <v>бюджет муниципального образования</v>
          </cell>
        </row>
        <row r="8">
          <cell r="M8" t="str">
            <v>нефть</v>
          </cell>
          <cell r="P8" t="str">
            <v>ср-ва внебюджетных фондов</v>
          </cell>
        </row>
        <row r="9">
          <cell r="M9" t="str">
            <v>дизельное топливо</v>
          </cell>
          <cell r="P9" t="str">
            <v>прибыль, направляемая на инвестиции</v>
          </cell>
        </row>
        <row r="10">
          <cell r="M10" t="str">
            <v>уголь бурый</v>
          </cell>
          <cell r="P10" t="str">
            <v>амортизация</v>
          </cell>
        </row>
        <row r="11">
          <cell r="M11" t="str">
            <v>уголь каменный</v>
          </cell>
          <cell r="P11" t="str">
            <v>инвестиционная надбавка к тарифу</v>
          </cell>
        </row>
        <row r="12">
          <cell r="M12" t="str">
            <v>торф</v>
          </cell>
          <cell r="P12" t="str">
            <v>плата за подключение</v>
          </cell>
        </row>
        <row r="13">
          <cell r="M13" t="str">
            <v>дрова</v>
          </cell>
          <cell r="P13" t="str">
            <v>прочие средства</v>
          </cell>
        </row>
        <row r="14">
          <cell r="M14" t="str">
            <v>опил</v>
          </cell>
        </row>
        <row r="15">
          <cell r="M15" t="str">
            <v>отходы березовые</v>
          </cell>
        </row>
        <row r="16">
          <cell r="M16" t="str">
            <v>отходы осиновые</v>
          </cell>
        </row>
        <row r="17">
          <cell r="M17" t="str">
            <v>печное топливо</v>
          </cell>
        </row>
        <row r="18">
          <cell r="M18" t="str">
            <v>пилеты</v>
          </cell>
        </row>
        <row r="19">
          <cell r="M19" t="str">
            <v>смола</v>
          </cell>
        </row>
        <row r="20">
          <cell r="M20" t="str">
            <v>щепа</v>
          </cell>
        </row>
        <row r="21">
          <cell r="M21" t="str">
            <v>горючий сланец</v>
          </cell>
        </row>
        <row r="22">
          <cell r="M22" t="str">
            <v>керосин</v>
          </cell>
        </row>
        <row r="23">
          <cell r="M23" t="str">
            <v>кислородно-водородная смесь</v>
          </cell>
        </row>
        <row r="24">
          <cell r="M24" t="str">
            <v>электроэнергия (НН)</v>
          </cell>
        </row>
        <row r="25">
          <cell r="M25" t="str">
            <v>электроэнергия (СН1)</v>
          </cell>
        </row>
        <row r="26">
          <cell r="M26" t="str">
            <v>электроэнергия (СН2)</v>
          </cell>
        </row>
        <row r="27">
          <cell r="M27" t="str">
            <v>электроэнергия (ВН)</v>
          </cell>
        </row>
        <row r="28">
          <cell r="M28" t="str">
            <v>мощность</v>
          </cell>
        </row>
        <row r="29">
          <cell r="J29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v>
          </cell>
          <cell r="M29" t="str">
            <v>прочее</v>
          </cell>
        </row>
        <row r="30">
          <cell r="J30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v>
          </cell>
        </row>
        <row r="31">
          <cell r="J31" t="str">
            <v>производство тепловой энергии (мощности) не в режиме комбинированной выработки электрической и тепловой энергии источниками тепловой энергии</v>
          </cell>
        </row>
        <row r="32">
          <cell r="J32" t="str">
            <v>производство теплоносителя</v>
          </cell>
        </row>
        <row r="33">
          <cell r="J33" t="str">
            <v>передача тепловой энергии и теплоносителя</v>
          </cell>
        </row>
        <row r="34">
          <cell r="J34" t="str">
            <v>сбыт тепловой энергии и теплоносителя</v>
          </cell>
        </row>
        <row r="35">
          <cell r="J35" t="str">
            <v>подключение к системе теплоснабжения</v>
          </cell>
        </row>
        <row r="36">
          <cell r="J36" t="str">
            <v>поддержание резервной тепловой мощности при отсутствии потребления тепловой энергии</v>
          </cell>
        </row>
        <row r="37">
          <cell r="J37" t="str">
            <v>смешанное производство</v>
          </cell>
        </row>
        <row r="38">
          <cell r="J38" t="str">
            <v>нет производства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  <pageSetUpPr fitToPage="1"/>
  </sheetPr>
  <dimension ref="A1:I73"/>
  <sheetViews>
    <sheetView showGridLines="0" tabSelected="1" topLeftCell="C52" zoomScaleNormal="100" workbookViewId="0">
      <selection activeCell="G63" sqref="G63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7.7109375" style="3" customWidth="1"/>
    <col min="5" max="5" width="54.5703125" style="3" customWidth="1"/>
    <col min="6" max="6" width="16" style="3" customWidth="1"/>
    <col min="7" max="7" width="20.85546875" style="3" customWidth="1"/>
    <col min="8" max="8" width="3.7109375" style="3" customWidth="1"/>
    <col min="9" max="16384" width="10.5703125" style="3"/>
  </cols>
  <sheetData>
    <row r="1" spans="1:8" hidden="1"/>
    <row r="2" spans="1:8" hidden="1"/>
    <row r="3" spans="1:8" hidden="1"/>
    <row r="4" spans="1:8" ht="3" customHeight="1">
      <c r="C4" s="4"/>
      <c r="D4" s="4"/>
      <c r="E4" s="4"/>
      <c r="F4" s="4"/>
      <c r="G4" s="5"/>
    </row>
    <row r="5" spans="1:8" ht="41.25" customHeight="1">
      <c r="C5" s="4"/>
      <c r="D5" s="57" t="s">
        <v>0</v>
      </c>
      <c r="E5" s="57"/>
      <c r="F5" s="57"/>
      <c r="G5" s="57"/>
    </row>
    <row r="6" spans="1:8" ht="12.75" customHeight="1">
      <c r="C6" s="4"/>
      <c r="D6" s="58" t="str">
        <f>IF(org=0,"Не определено",org)</f>
        <v>ООО "Тепловик" г/к Анапа</v>
      </c>
      <c r="E6" s="58"/>
      <c r="F6" s="58"/>
      <c r="G6" s="58"/>
    </row>
    <row r="7" spans="1:8" ht="3" customHeight="1">
      <c r="C7" s="4"/>
      <c r="D7" s="4"/>
      <c r="E7" s="6"/>
      <c r="F7" s="6"/>
      <c r="G7" s="7"/>
    </row>
    <row r="8" spans="1:8" ht="23.25" thickBot="1">
      <c r="D8" s="8" t="s">
        <v>1</v>
      </c>
      <c r="E8" s="9" t="s">
        <v>2</v>
      </c>
      <c r="F8" s="10" t="s">
        <v>3</v>
      </c>
      <c r="G8" s="10" t="s">
        <v>4</v>
      </c>
      <c r="H8" s="11"/>
    </row>
    <row r="9" spans="1:8" ht="12" thickTop="1">
      <c r="D9" s="12" t="s">
        <v>5</v>
      </c>
      <c r="E9" s="12" t="s">
        <v>6</v>
      </c>
      <c r="F9" s="12" t="s">
        <v>7</v>
      </c>
      <c r="G9" s="12" t="s">
        <v>8</v>
      </c>
      <c r="H9" s="13"/>
    </row>
    <row r="10" spans="1:8" ht="22.5">
      <c r="D10" s="14" t="s">
        <v>5</v>
      </c>
      <c r="E10" s="15" t="s">
        <v>9</v>
      </c>
      <c r="F10" s="16" t="s">
        <v>10</v>
      </c>
      <c r="G10" s="17">
        <f>SUM(G11:G13)</f>
        <v>170782.7</v>
      </c>
      <c r="H10" s="11"/>
    </row>
    <row r="11" spans="1:8" ht="15" hidden="1" customHeight="1">
      <c r="D11" s="14" t="s">
        <v>11</v>
      </c>
      <c r="E11" s="18"/>
      <c r="F11" s="18"/>
      <c r="G11" s="18"/>
      <c r="H11" s="11"/>
    </row>
    <row r="12" spans="1:8" ht="29.25" customHeight="1">
      <c r="C12" s="19"/>
      <c r="D12" s="20" t="s">
        <v>12</v>
      </c>
      <c r="E12" s="21" t="s">
        <v>13</v>
      </c>
      <c r="F12" s="22" t="s">
        <v>10</v>
      </c>
      <c r="G12" s="23">
        <v>170782.7</v>
      </c>
      <c r="H12" s="24"/>
    </row>
    <row r="13" spans="1:8" s="33" customFormat="1" ht="18.75" customHeight="1">
      <c r="A13" s="25"/>
      <c r="B13" s="26"/>
      <c r="C13" s="27"/>
      <c r="D13" s="28"/>
      <c r="E13" s="29" t="s">
        <v>14</v>
      </c>
      <c r="F13" s="30"/>
      <c r="G13" s="31"/>
      <c r="H13" s="32"/>
    </row>
    <row r="14" spans="1:8" ht="22.5">
      <c r="D14" s="14" t="s">
        <v>6</v>
      </c>
      <c r="E14" s="15" t="s">
        <v>15</v>
      </c>
      <c r="F14" s="16" t="s">
        <v>10</v>
      </c>
      <c r="G14" s="17">
        <f>SUM(G15:G16)+G24+SUM(G27:G35)+G38+G41+G43</f>
        <v>169936.1</v>
      </c>
      <c r="H14" s="11"/>
    </row>
    <row r="15" spans="1:8" ht="22.5">
      <c r="D15" s="14" t="s">
        <v>16</v>
      </c>
      <c r="E15" s="34" t="s">
        <v>17</v>
      </c>
      <c r="F15" s="16" t="s">
        <v>10</v>
      </c>
      <c r="G15" s="35">
        <v>0</v>
      </c>
      <c r="H15" s="36"/>
    </row>
    <row r="16" spans="1:8" ht="15" customHeight="1">
      <c r="D16" s="14" t="s">
        <v>18</v>
      </c>
      <c r="E16" s="34" t="s">
        <v>19</v>
      </c>
      <c r="F16" s="16" t="s">
        <v>10</v>
      </c>
      <c r="G16" s="17">
        <f>SUMIF(flagSum_List02_2,"p",G17:G23)</f>
        <v>112888.7</v>
      </c>
      <c r="H16" s="11"/>
    </row>
    <row r="17" spans="1:9" hidden="1">
      <c r="A17" s="1" t="s">
        <v>20</v>
      </c>
      <c r="D17" s="37" t="str">
        <f>A17</f>
        <v>2.2.0</v>
      </c>
      <c r="E17" s="18"/>
      <c r="F17" s="18"/>
      <c r="G17" s="18"/>
      <c r="H17" s="11"/>
    </row>
    <row r="18" spans="1:9" ht="15" customHeight="1">
      <c r="A18" s="59" t="s">
        <v>21</v>
      </c>
      <c r="C18" s="19" t="s">
        <v>22</v>
      </c>
      <c r="D18" s="20" t="str">
        <f>A18</f>
        <v>2.2.1</v>
      </c>
      <c r="E18" s="38" t="s">
        <v>23</v>
      </c>
      <c r="F18" s="22" t="s">
        <v>24</v>
      </c>
      <c r="G18" s="18">
        <f>G19*G20+G21</f>
        <v>112888.7</v>
      </c>
      <c r="H18" s="39" t="s">
        <v>25</v>
      </c>
    </row>
    <row r="19" spans="1:9" ht="15">
      <c r="A19" s="59"/>
      <c r="C19" s="40"/>
      <c r="D19" s="41" t="str">
        <f>A18&amp;".1"</f>
        <v>2.2.1.1</v>
      </c>
      <c r="E19" s="42" t="s">
        <v>26</v>
      </c>
      <c r="F19" s="43" t="s">
        <v>27</v>
      </c>
      <c r="G19" s="35">
        <v>19700.8</v>
      </c>
      <c r="H19" s="44"/>
      <c r="I19" s="45"/>
    </row>
    <row r="20" spans="1:9" ht="15">
      <c r="A20" s="59"/>
      <c r="C20" s="40"/>
      <c r="D20" s="41" t="str">
        <f>A18&amp;".2"</f>
        <v>2.2.1.2</v>
      </c>
      <c r="E20" s="42" t="s">
        <v>28</v>
      </c>
      <c r="F20" s="22" t="s">
        <v>10</v>
      </c>
      <c r="G20" s="35">
        <f>112888.7/G19</f>
        <v>5.7301581661658414</v>
      </c>
      <c r="H20" s="44"/>
      <c r="I20" s="45"/>
    </row>
    <row r="21" spans="1:9" ht="15" customHeight="1">
      <c r="A21" s="59"/>
      <c r="C21" s="40"/>
      <c r="D21" s="41" t="str">
        <f>A18&amp;".3"</f>
        <v>2.2.1.3</v>
      </c>
      <c r="E21" s="42" t="s">
        <v>29</v>
      </c>
      <c r="F21" s="22" t="s">
        <v>10</v>
      </c>
      <c r="G21" s="35">
        <v>0</v>
      </c>
      <c r="H21" s="36"/>
      <c r="I21" s="45"/>
    </row>
    <row r="22" spans="1:9" ht="22.5">
      <c r="A22" s="59"/>
      <c r="C22" s="40"/>
      <c r="D22" s="41" t="str">
        <f>A18&amp;".4"</f>
        <v>2.2.1.4</v>
      </c>
      <c r="E22" s="42" t="s">
        <v>30</v>
      </c>
      <c r="F22" s="22" t="s">
        <v>24</v>
      </c>
      <c r="G22" s="46" t="s">
        <v>31</v>
      </c>
      <c r="H22" s="44"/>
      <c r="I22" s="45"/>
    </row>
    <row r="23" spans="1:9" ht="15" customHeight="1">
      <c r="D23" s="28"/>
      <c r="E23" s="47" t="s">
        <v>32</v>
      </c>
      <c r="F23" s="30"/>
      <c r="G23" s="31"/>
      <c r="H23" s="11"/>
    </row>
    <row r="24" spans="1:9" ht="22.5">
      <c r="D24" s="14" t="s">
        <v>33</v>
      </c>
      <c r="E24" s="34" t="s">
        <v>34</v>
      </c>
      <c r="F24" s="16" t="s">
        <v>10</v>
      </c>
      <c r="G24" s="35">
        <v>14789.4</v>
      </c>
      <c r="H24" s="36"/>
    </row>
    <row r="25" spans="1:9" ht="22.5">
      <c r="D25" s="14" t="s">
        <v>35</v>
      </c>
      <c r="E25" s="48" t="s">
        <v>36</v>
      </c>
      <c r="F25" s="16" t="s">
        <v>37</v>
      </c>
      <c r="G25" s="35">
        <f>G24/G26</f>
        <v>4.8718252791777843</v>
      </c>
      <c r="H25" s="11"/>
    </row>
    <row r="26" spans="1:9" ht="15" customHeight="1">
      <c r="D26" s="14" t="s">
        <v>38</v>
      </c>
      <c r="E26" s="48" t="s">
        <v>39</v>
      </c>
      <c r="F26" s="16" t="s">
        <v>40</v>
      </c>
      <c r="G26" s="49">
        <v>3035.7</v>
      </c>
      <c r="H26" s="11"/>
    </row>
    <row r="27" spans="1:9" ht="22.5">
      <c r="D27" s="14" t="s">
        <v>41</v>
      </c>
      <c r="E27" s="34" t="s">
        <v>42</v>
      </c>
      <c r="F27" s="16" t="s">
        <v>10</v>
      </c>
      <c r="G27" s="35">
        <f>1168.9+811.3</f>
        <v>1980.2</v>
      </c>
      <c r="H27" s="11"/>
    </row>
    <row r="28" spans="1:9" ht="22.5">
      <c r="D28" s="14" t="s">
        <v>43</v>
      </c>
      <c r="E28" s="50" t="s">
        <v>44</v>
      </c>
      <c r="F28" s="16" t="s">
        <v>10</v>
      </c>
      <c r="G28" s="35">
        <v>98.8</v>
      </c>
      <c r="H28" s="11"/>
    </row>
    <row r="29" spans="1:9" ht="22.5">
      <c r="D29" s="14" t="s">
        <v>45</v>
      </c>
      <c r="E29" s="34" t="s">
        <v>46</v>
      </c>
      <c r="F29" s="16" t="s">
        <v>10</v>
      </c>
      <c r="G29" s="35">
        <f>21888-G31</f>
        <v>18311.7</v>
      </c>
      <c r="H29" s="11"/>
    </row>
    <row r="30" spans="1:9" ht="22.5">
      <c r="D30" s="14" t="s">
        <v>47</v>
      </c>
      <c r="E30" s="34" t="s">
        <v>48</v>
      </c>
      <c r="F30" s="16" t="s">
        <v>10</v>
      </c>
      <c r="G30" s="35">
        <f>6682.5-G32</f>
        <v>5602.4574000000002</v>
      </c>
      <c r="H30" s="11"/>
    </row>
    <row r="31" spans="1:9" ht="22.5">
      <c r="D31" s="14" t="s">
        <v>49</v>
      </c>
      <c r="E31" s="34" t="s">
        <v>50</v>
      </c>
      <c r="F31" s="16" t="s">
        <v>10</v>
      </c>
      <c r="G31" s="35">
        <v>3576.3</v>
      </c>
      <c r="H31" s="36"/>
    </row>
    <row r="32" spans="1:9" ht="22.5">
      <c r="D32" s="14" t="s">
        <v>51</v>
      </c>
      <c r="E32" s="34" t="s">
        <v>52</v>
      </c>
      <c r="F32" s="16" t="s">
        <v>10</v>
      </c>
      <c r="G32" s="35">
        <f>G31*30.2%</f>
        <v>1080.0426</v>
      </c>
      <c r="H32" s="36"/>
    </row>
    <row r="33" spans="4:8" ht="22.5">
      <c r="D33" s="14" t="s">
        <v>53</v>
      </c>
      <c r="E33" s="34" t="s">
        <v>54</v>
      </c>
      <c r="F33" s="16" t="s">
        <v>10</v>
      </c>
      <c r="G33" s="35">
        <v>1668.2</v>
      </c>
      <c r="H33" s="36"/>
    </row>
    <row r="34" spans="4:8" ht="22.5">
      <c r="D34" s="14" t="s">
        <v>55</v>
      </c>
      <c r="E34" s="50" t="s">
        <v>56</v>
      </c>
      <c r="F34" s="16" t="s">
        <v>10</v>
      </c>
      <c r="G34" s="35">
        <v>1944.3</v>
      </c>
      <c r="H34" s="36"/>
    </row>
    <row r="35" spans="4:8" ht="22.5">
      <c r="D35" s="14" t="s">
        <v>57</v>
      </c>
      <c r="E35" s="34" t="s">
        <v>58</v>
      </c>
      <c r="F35" s="16" t="s">
        <v>10</v>
      </c>
      <c r="G35" s="35">
        <f>1353.7-G28</f>
        <v>1254.9000000000001</v>
      </c>
      <c r="H35" s="11"/>
    </row>
    <row r="36" spans="4:8" ht="15" customHeight="1">
      <c r="D36" s="14" t="s">
        <v>59</v>
      </c>
      <c r="E36" s="48" t="s">
        <v>60</v>
      </c>
      <c r="F36" s="16" t="s">
        <v>10</v>
      </c>
      <c r="G36" s="35">
        <v>0</v>
      </c>
      <c r="H36" s="36"/>
    </row>
    <row r="37" spans="4:8" ht="15" customHeight="1">
      <c r="D37" s="14" t="s">
        <v>61</v>
      </c>
      <c r="E37" s="48" t="s">
        <v>62</v>
      </c>
      <c r="F37" s="16" t="s">
        <v>10</v>
      </c>
      <c r="G37" s="35">
        <v>0</v>
      </c>
      <c r="H37" s="36"/>
    </row>
    <row r="38" spans="4:8" ht="22.5">
      <c r="D38" s="14" t="s">
        <v>63</v>
      </c>
      <c r="E38" s="34" t="s">
        <v>64</v>
      </c>
      <c r="F38" s="16" t="s">
        <v>10</v>
      </c>
      <c r="G38" s="35">
        <v>1737.9</v>
      </c>
      <c r="H38" s="11"/>
    </row>
    <row r="39" spans="4:8" ht="15" customHeight="1">
      <c r="D39" s="14" t="s">
        <v>65</v>
      </c>
      <c r="E39" s="48" t="s">
        <v>60</v>
      </c>
      <c r="F39" s="16" t="s">
        <v>10</v>
      </c>
      <c r="G39" s="35">
        <v>0</v>
      </c>
      <c r="H39" s="36"/>
    </row>
    <row r="40" spans="4:8" ht="15" customHeight="1">
      <c r="D40" s="14" t="s">
        <v>66</v>
      </c>
      <c r="E40" s="48" t="s">
        <v>62</v>
      </c>
      <c r="F40" s="16" t="s">
        <v>10</v>
      </c>
      <c r="G40" s="35">
        <v>0</v>
      </c>
      <c r="H40" s="36"/>
    </row>
    <row r="41" spans="4:8" ht="22.5">
      <c r="D41" s="14" t="s">
        <v>67</v>
      </c>
      <c r="E41" s="34" t="s">
        <v>68</v>
      </c>
      <c r="F41" s="16" t="s">
        <v>10</v>
      </c>
      <c r="G41" s="35">
        <v>5003.2</v>
      </c>
      <c r="H41" s="36"/>
    </row>
    <row r="42" spans="4:8" ht="45">
      <c r="D42" s="14" t="s">
        <v>69</v>
      </c>
      <c r="E42" s="48" t="s">
        <v>70</v>
      </c>
      <c r="F42" s="16" t="s">
        <v>24</v>
      </c>
      <c r="G42" s="51" t="s">
        <v>71</v>
      </c>
      <c r="H42" s="36"/>
    </row>
    <row r="43" spans="4:8" ht="33.75">
      <c r="D43" s="14" t="s">
        <v>72</v>
      </c>
      <c r="E43" s="34" t="s">
        <v>73</v>
      </c>
      <c r="F43" s="16" t="s">
        <v>10</v>
      </c>
      <c r="G43" s="17">
        <f>SUM(G44:G45)</f>
        <v>0</v>
      </c>
      <c r="H43" s="36"/>
    </row>
    <row r="44" spans="4:8" hidden="1">
      <c r="D44" s="14" t="s">
        <v>74</v>
      </c>
      <c r="E44" s="18"/>
      <c r="F44" s="18"/>
      <c r="G44" s="18"/>
      <c r="H44" s="11"/>
    </row>
    <row r="45" spans="4:8" ht="15" customHeight="1">
      <c r="D45" s="28"/>
      <c r="E45" s="47" t="s">
        <v>75</v>
      </c>
      <c r="F45" s="30"/>
      <c r="G45" s="31"/>
      <c r="H45" s="11"/>
    </row>
    <row r="46" spans="4:8" ht="22.5">
      <c r="D46" s="14" t="s">
        <v>7</v>
      </c>
      <c r="E46" s="15" t="s">
        <v>76</v>
      </c>
      <c r="F46" s="16" t="s">
        <v>10</v>
      </c>
      <c r="G46" s="35">
        <f>List02_p1-List02_p3</f>
        <v>846.60000000000582</v>
      </c>
      <c r="H46" s="36"/>
    </row>
    <row r="47" spans="4:8" ht="22.5">
      <c r="D47" s="14" t="s">
        <v>8</v>
      </c>
      <c r="E47" s="15" t="s">
        <v>77</v>
      </c>
      <c r="F47" s="16" t="s">
        <v>10</v>
      </c>
      <c r="G47" s="35">
        <v>0</v>
      </c>
      <c r="H47" s="11"/>
    </row>
    <row r="48" spans="4:8" ht="33.75">
      <c r="D48" s="14" t="s">
        <v>78</v>
      </c>
      <c r="E48" s="34" t="s">
        <v>79</v>
      </c>
      <c r="F48" s="16" t="s">
        <v>10</v>
      </c>
      <c r="G48" s="35">
        <v>0</v>
      </c>
      <c r="H48" s="11"/>
    </row>
    <row r="49" spans="4:8" ht="33.75">
      <c r="D49" s="14" t="s">
        <v>80</v>
      </c>
      <c r="E49" s="15" t="s">
        <v>81</v>
      </c>
      <c r="F49" s="16" t="s">
        <v>10</v>
      </c>
      <c r="G49" s="35">
        <f>G50</f>
        <v>846</v>
      </c>
      <c r="H49" s="11"/>
    </row>
    <row r="50" spans="4:8" ht="17.25" customHeight="1">
      <c r="D50" s="14" t="s">
        <v>82</v>
      </c>
      <c r="E50" s="34" t="s">
        <v>83</v>
      </c>
      <c r="F50" s="16" t="s">
        <v>10</v>
      </c>
      <c r="G50" s="35">
        <v>846</v>
      </c>
      <c r="H50" s="11"/>
    </row>
    <row r="51" spans="4:8" ht="15" customHeight="1">
      <c r="D51" s="14" t="s">
        <v>84</v>
      </c>
      <c r="E51" s="15" t="s">
        <v>85</v>
      </c>
      <c r="F51" s="16" t="s">
        <v>10</v>
      </c>
      <c r="G51" s="35">
        <v>0</v>
      </c>
      <c r="H51" s="11"/>
    </row>
    <row r="52" spans="4:8" ht="22.5">
      <c r="D52" s="14" t="s">
        <v>86</v>
      </c>
      <c r="E52" s="15" t="s">
        <v>87</v>
      </c>
      <c r="F52" s="16" t="s">
        <v>24</v>
      </c>
      <c r="G52" s="52" t="s">
        <v>130</v>
      </c>
      <c r="H52" s="36"/>
    </row>
    <row r="53" spans="4:8" ht="45">
      <c r="D53" s="14" t="s">
        <v>88</v>
      </c>
      <c r="E53" s="15" t="s">
        <v>89</v>
      </c>
      <c r="F53" s="16" t="s">
        <v>90</v>
      </c>
      <c r="G53" s="23">
        <v>109.2</v>
      </c>
      <c r="H53" s="36"/>
    </row>
    <row r="54" spans="4:8" hidden="1">
      <c r="D54" s="14" t="s">
        <v>91</v>
      </c>
      <c r="E54" s="18"/>
      <c r="F54" s="18"/>
      <c r="G54" s="18"/>
      <c r="H54" s="11"/>
    </row>
    <row r="55" spans="4:8" ht="15" customHeight="1">
      <c r="D55" s="28"/>
      <c r="E55" s="29" t="s">
        <v>92</v>
      </c>
      <c r="F55" s="30"/>
      <c r="G55" s="31"/>
      <c r="H55" s="11"/>
    </row>
    <row r="56" spans="4:8" ht="25.5" customHeight="1">
      <c r="D56" s="14" t="s">
        <v>93</v>
      </c>
      <c r="E56" s="15" t="s">
        <v>13</v>
      </c>
      <c r="F56" s="16" t="s">
        <v>90</v>
      </c>
      <c r="G56" s="35">
        <v>122</v>
      </c>
      <c r="H56" s="36"/>
    </row>
    <row r="57" spans="4:8" ht="33.75">
      <c r="D57" s="14" t="s">
        <v>94</v>
      </c>
      <c r="E57" s="15" t="s">
        <v>95</v>
      </c>
      <c r="F57" s="16" t="s">
        <v>96</v>
      </c>
      <c r="G57" s="49">
        <v>150.23570000000001</v>
      </c>
      <c r="H57" s="36"/>
    </row>
    <row r="58" spans="4:8" ht="33.75">
      <c r="D58" s="14" t="s">
        <v>97</v>
      </c>
      <c r="E58" s="15" t="s">
        <v>98</v>
      </c>
      <c r="F58" s="16" t="s">
        <v>96</v>
      </c>
      <c r="G58" s="49">
        <f>G57</f>
        <v>150.23570000000001</v>
      </c>
      <c r="H58" s="36"/>
    </row>
    <row r="59" spans="4:8" ht="33.75">
      <c r="D59" s="14" t="s">
        <v>99</v>
      </c>
      <c r="E59" s="15" t="s">
        <v>100</v>
      </c>
      <c r="F59" s="16" t="s">
        <v>96</v>
      </c>
      <c r="G59" s="53">
        <f>SUM(G60:G61)</f>
        <v>125.9684</v>
      </c>
      <c r="H59" s="36"/>
    </row>
    <row r="60" spans="4:8" ht="15" customHeight="1">
      <c r="D60" s="14" t="s">
        <v>101</v>
      </c>
      <c r="E60" s="34" t="s">
        <v>102</v>
      </c>
      <c r="F60" s="16" t="s">
        <v>96</v>
      </c>
      <c r="G60" s="49">
        <v>123.79940000000001</v>
      </c>
      <c r="H60" s="36"/>
    </row>
    <row r="61" spans="4:8" ht="22.5">
      <c r="D61" s="14" t="s">
        <v>103</v>
      </c>
      <c r="E61" s="34" t="s">
        <v>104</v>
      </c>
      <c r="F61" s="16" t="s">
        <v>96</v>
      </c>
      <c r="G61" s="49">
        <v>2.169</v>
      </c>
      <c r="H61" s="36"/>
    </row>
    <row r="62" spans="4:8" ht="33.75">
      <c r="D62" s="14" t="s">
        <v>105</v>
      </c>
      <c r="E62" s="15" t="s">
        <v>106</v>
      </c>
      <c r="F62" s="16" t="s">
        <v>107</v>
      </c>
      <c r="G62" s="35">
        <v>2567</v>
      </c>
      <c r="H62" s="36"/>
    </row>
    <row r="63" spans="4:8" ht="18" customHeight="1">
      <c r="D63" s="14" t="s">
        <v>108</v>
      </c>
      <c r="E63" s="15" t="s">
        <v>109</v>
      </c>
      <c r="F63" s="16" t="s">
        <v>96</v>
      </c>
      <c r="G63" s="49">
        <v>18.736999999999998</v>
      </c>
      <c r="H63" s="36"/>
    </row>
    <row r="64" spans="4:8" ht="22.5">
      <c r="D64" s="14" t="s">
        <v>110</v>
      </c>
      <c r="E64" s="15" t="s">
        <v>111</v>
      </c>
      <c r="F64" s="16" t="s">
        <v>112</v>
      </c>
      <c r="G64" s="35">
        <v>74.5</v>
      </c>
      <c r="H64" s="11"/>
    </row>
    <row r="65" spans="4:8" ht="22.5">
      <c r="D65" s="14" t="s">
        <v>113</v>
      </c>
      <c r="E65" s="15" t="s">
        <v>114</v>
      </c>
      <c r="F65" s="16" t="s">
        <v>112</v>
      </c>
      <c r="G65" s="35">
        <v>9</v>
      </c>
      <c r="H65" s="36"/>
    </row>
    <row r="66" spans="4:8" ht="45">
      <c r="D66" s="14" t="s">
        <v>115</v>
      </c>
      <c r="E66" s="15" t="s">
        <v>116</v>
      </c>
      <c r="F66" s="16" t="s">
        <v>117</v>
      </c>
      <c r="G66" s="54">
        <f>24142.9/150235.7*1000</f>
        <v>160.70015315933563</v>
      </c>
      <c r="H66" s="36"/>
    </row>
    <row r="67" spans="4:8" ht="20.25" hidden="1" customHeight="1">
      <c r="D67" s="14" t="s">
        <v>118</v>
      </c>
      <c r="E67" s="18"/>
      <c r="F67" s="18"/>
      <c r="G67" s="18"/>
      <c r="H67" s="11"/>
    </row>
    <row r="68" spans="4:8" ht="15" customHeight="1">
      <c r="D68" s="28"/>
      <c r="E68" s="29" t="s">
        <v>92</v>
      </c>
      <c r="F68" s="30"/>
      <c r="G68" s="31"/>
      <c r="H68" s="36"/>
    </row>
    <row r="69" spans="4:8" ht="45">
      <c r="D69" s="14" t="s">
        <v>119</v>
      </c>
      <c r="E69" s="15" t="s">
        <v>120</v>
      </c>
      <c r="F69" s="16" t="s">
        <v>121</v>
      </c>
      <c r="G69" s="35">
        <f>G26/G57</f>
        <v>20.206249247016519</v>
      </c>
      <c r="H69" s="36"/>
    </row>
    <row r="70" spans="4:8" ht="45">
      <c r="D70" s="14" t="s">
        <v>122</v>
      </c>
      <c r="E70" s="15" t="s">
        <v>123</v>
      </c>
      <c r="F70" s="16" t="s">
        <v>124</v>
      </c>
      <c r="G70" s="35">
        <f>38.7/G58</f>
        <v>0.25759523202541074</v>
      </c>
      <c r="H70" s="36"/>
    </row>
    <row r="71" spans="4:8" ht="15" customHeight="1">
      <c r="D71" s="14" t="s">
        <v>125</v>
      </c>
      <c r="E71" s="15" t="s">
        <v>126</v>
      </c>
      <c r="F71" s="16" t="s">
        <v>24</v>
      </c>
      <c r="G71" s="55" t="s">
        <v>127</v>
      </c>
      <c r="H71" s="11"/>
    </row>
    <row r="72" spans="4:8" ht="3" customHeight="1">
      <c r="H72" s="13"/>
    </row>
    <row r="73" spans="4:8" ht="15" customHeight="1">
      <c r="D73" s="56" t="s">
        <v>128</v>
      </c>
      <c r="E73" s="60" t="s">
        <v>129</v>
      </c>
      <c r="F73" s="60"/>
      <c r="G73" s="60"/>
    </row>
  </sheetData>
  <sheetProtection password="FA9C" sheet="1" objects="1" scenarios="1" formatColumns="0" formatRows="0"/>
  <dataConsolidate/>
  <mergeCells count="4">
    <mergeCell ref="D5:G5"/>
    <mergeCell ref="D6:G6"/>
    <mergeCell ref="A18:A22"/>
    <mergeCell ref="E73:G73"/>
  </mergeCells>
  <dataValidations count="7">
    <dataValidation type="decimal" allowBlank="1" showErrorMessage="1" errorTitle="Ошибка" error="Допускается ввод только неотрицательных чисел!" sqref="G69:G70 G56:G58 G60:G66 G53 G51 G48 G19:G21 G15 G24:G41 G12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гиперссылку в ячейку" sqref="G52">
      <formula1>900</formula1>
    </dataValidation>
    <dataValidation type="decimal" allowBlank="1" showErrorMessage="1" errorTitle="Ошибка" error="Допускается ввод только действительных чисел!" sqref="G46:G4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71 F19 E12">
      <formula1>900</formula1>
    </dataValidation>
    <dataValidation type="decimal" allowBlank="1" showErrorMessage="1" errorTitle="Ошибка" error="Допускается ввод только действительных чисел!" sqref="G49:G50">
      <formula1>-9.99999999999999E+37</formula1>
      <formula2>9.99999999999999E+37</formula2>
    </dataValidation>
    <dataValidation type="list" allowBlank="1" showInputMessage="1" showErrorMessage="1" errorTitle="Ошибка" error="Выберите значение из списка" prompt="Выберите значение из списка" sqref="G22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18">
      <formula1>kind_of_fuels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Показатели (факт)</vt:lpstr>
      <vt:lpstr>checkCell_List02</vt:lpstr>
      <vt:lpstr>flagSum_List02_2</vt:lpstr>
      <vt:lpstr>List02_costs_OPS</vt:lpstr>
      <vt:lpstr>List02_flag_index_2</vt:lpstr>
      <vt:lpstr>List02_p1</vt:lpstr>
      <vt:lpstr>List02_p1_minus_p3</vt:lpstr>
      <vt:lpstr>List02_p3</vt:lpstr>
      <vt:lpstr>List02_p4</vt:lpstr>
      <vt:lpstr>List02_revenue_from_activity_80_flag</vt:lpstr>
      <vt:lpstr>pDel_List02_1</vt:lpstr>
      <vt:lpstr>pDel_List02_2</vt:lpstr>
      <vt:lpstr>pDel_List02_3</vt:lpstr>
      <vt:lpstr>pDel_List02_4</vt:lpstr>
      <vt:lpstr>pDel_List02_5</vt:lpstr>
      <vt:lpstr>pIns_List02_1</vt:lpstr>
      <vt:lpstr>pIns_List02_2</vt:lpstr>
      <vt:lpstr>pIns_List02_3</vt:lpstr>
      <vt:lpstr>pIns_List02_4</vt:lpstr>
      <vt:lpstr>pIns_List02_5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2017-04-03T13:17:52Z</dcterms:created>
  <dcterms:modified xsi:type="dcterms:W3CDTF">2017-04-21T06:56:24Z</dcterms:modified>
</cp:coreProperties>
</file>